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miyamaTatsuya\Documents\GameMakerStudio2\NichirenGame01\datafiles\data\"/>
    </mc:Choice>
  </mc:AlternateContent>
  <xr:revisionPtr revIDLastSave="0" documentId="13_ncr:1_{46976BC4-09D8-4C04-BBFD-B2F3BA3DC3BC}" xr6:coauthVersionLast="47" xr6:coauthVersionMax="47" xr10:uidLastSave="{00000000-0000-0000-0000-000000000000}"/>
  <bookViews>
    <workbookView xWindow="900" yWindow="120" windowWidth="27000" windowHeight="12600" xr2:uid="{00000000-000D-0000-FFFF-FFFF00000000}"/>
  </bookViews>
  <sheets>
    <sheet name="SnapData" sheetId="1" r:id="rId1"/>
  </sheets>
  <calcPr calcId="191029"/>
</workbook>
</file>

<file path=xl/calcChain.xml><?xml version="1.0" encoding="utf-8"?>
<calcChain xmlns="http://schemas.openxmlformats.org/spreadsheetml/2006/main">
  <c r="G26" i="1" l="1"/>
  <c r="C49" i="1" s="1"/>
  <c r="K19" i="1"/>
  <c r="C44" i="1" s="1"/>
  <c r="G19" i="1"/>
  <c r="C39" i="1" s="1"/>
  <c r="C50" i="1"/>
  <c r="C51" i="1"/>
  <c r="C52" i="1"/>
  <c r="C48" i="1"/>
  <c r="C45" i="1"/>
  <c r="C46" i="1"/>
  <c r="C47" i="1"/>
  <c r="C43" i="1"/>
  <c r="C40" i="1"/>
  <c r="C41" i="1"/>
  <c r="C42" i="1"/>
  <c r="C38" i="1"/>
  <c r="C35" i="1"/>
  <c r="C33" i="1"/>
  <c r="C34" i="1"/>
  <c r="C32" i="1"/>
  <c r="C30" i="1"/>
  <c r="C31" i="1"/>
  <c r="C29" i="1"/>
  <c r="C24" i="1"/>
  <c r="C25" i="1"/>
  <c r="C26" i="1"/>
  <c r="C27" i="1"/>
  <c r="C28" i="1"/>
  <c r="C23" i="1"/>
  <c r="C18" i="1"/>
  <c r="C19" i="1"/>
  <c r="C20" i="1"/>
  <c r="C21" i="1"/>
  <c r="C22" i="1"/>
  <c r="C17" i="1"/>
  <c r="C12" i="1"/>
  <c r="C13" i="1"/>
  <c r="C14" i="1"/>
  <c r="C15" i="1"/>
  <c r="C16" i="1"/>
  <c r="C11" i="1"/>
  <c r="C4" i="1"/>
  <c r="C5" i="1"/>
  <c r="C6" i="1"/>
  <c r="C7" i="1"/>
  <c r="C8" i="1"/>
  <c r="C9" i="1"/>
  <c r="C10" i="1"/>
  <c r="C3" i="1"/>
</calcChain>
</file>

<file path=xl/sharedStrings.xml><?xml version="1.0" encoding="utf-8"?>
<sst xmlns="http://schemas.openxmlformats.org/spreadsheetml/2006/main" count="99" uniqueCount="79">
  <si>
    <t>【番号】</t>
  </si>
  <si>
    <t>【名前】</t>
  </si>
  <si>
    <t>【条件】</t>
  </si>
  <si>
    <t>奉納ポイント</t>
  </si>
  <si>
    <t>歴史書番号（管理用）</t>
  </si>
  <si>
    <t>おはらいモード</t>
  </si>
  <si>
    <t>解放モード</t>
  </si>
  <si>
    <t>護衛モード</t>
  </si>
  <si>
    <t>身延山(みのぶさん)　入山</t>
  </si>
  <si>
    <t>身延山　開創(かいそう)</t>
  </si>
  <si>
    <t>大坊落慶(だいぼう・らっけい)</t>
  </si>
  <si>
    <t>甲州巡錫(こうしゅう・じゅんしゃく)伝説</t>
  </si>
  <si>
    <t>大雨と飢餓</t>
  </si>
  <si>
    <t>阿仏房(あぶつぼう)　納骨</t>
  </si>
  <si>
    <t>身延山　下山</t>
  </si>
  <si>
    <t>七面山　開創(かいそう)</t>
  </si>
  <si>
    <t>身延山功徳会</t>
  </si>
  <si>
    <t>日蓮聖人　入滅</t>
  </si>
  <si>
    <t>カウンター回数</t>
  </si>
  <si>
    <t>スペシャル技回数</t>
  </si>
  <si>
    <t>方向ロック回数</t>
  </si>
  <si>
    <t>輪番(りんばん)制度</t>
  </si>
  <si>
    <t>日向(にこう)聖人　入寺</t>
  </si>
  <si>
    <t>300人の団体　参拝</t>
  </si>
  <si>
    <t>身延山久遠寺　移転</t>
  </si>
  <si>
    <t>レベル５</t>
  </si>
  <si>
    <t>レベル１０</t>
  </si>
  <si>
    <t>日蓮聖人　分骨</t>
  </si>
  <si>
    <t>ノーダメージ</t>
  </si>
  <si>
    <t>本堂</t>
  </si>
  <si>
    <t>レベル５タイム</t>
  </si>
  <si>
    <t>秒</t>
  </si>
  <si>
    <t>室町時代　身延山中興(ちゅうこう)の三師</t>
  </si>
  <si>
    <t>五重塔</t>
  </si>
  <si>
    <t>レベル１０タイム</t>
  </si>
  <si>
    <t>身延山と徳川光圀（みつくに）</t>
  </si>
  <si>
    <t>未カウンター</t>
  </si>
  <si>
    <t>祖師堂</t>
  </si>
  <si>
    <t>ボスタイム</t>
  </si>
  <si>
    <t>地震による身延山旧地　壊滅</t>
  </si>
  <si>
    <t>カウンターのみ</t>
  </si>
  <si>
    <t>開基堂</t>
  </si>
  <si>
    <t>武田信虎(たけだのぶとら)　帰依</t>
  </si>
  <si>
    <t>未方向ロック</t>
  </si>
  <si>
    <t>法喜堂</t>
  </si>
  <si>
    <t>武田信玄による保護</t>
  </si>
  <si>
    <t>ボス</t>
  </si>
  <si>
    <t>武田家滅亡の混乱を乗り切る</t>
  </si>
  <si>
    <t>身延深敬(じんきょう)病院　創設</t>
  </si>
  <si>
    <t>菩提梯(ぼだいてい)　建立</t>
  </si>
  <si>
    <t>徳川家康による保護</t>
  </si>
  <si>
    <t>豊臣秀吉による保護</t>
  </si>
  <si>
    <t>日朝(にっちょう)聖人の学問</t>
  </si>
  <si>
    <t>五重塔　建立</t>
  </si>
  <si>
    <t>江戸時代初期　身延山中興の三師</t>
  </si>
  <si>
    <t>紫衣参内勅許(しえ・さんだい・ちょっきょ)</t>
  </si>
  <si>
    <t>祖師堂(そしどう)　再建立</t>
  </si>
  <si>
    <t>江戸時代中期　身延山中興の三師</t>
  </si>
  <si>
    <t>日遠(にちおん)聖人の活躍</t>
  </si>
  <si>
    <t>方向ロックを＜ 200 ＞回　使用する</t>
  </si>
  <si>
    <t>江戸出開帳(でがいちょう)の盛況</t>
  </si>
  <si>
    <t>方向ロックを＜ 500 ＞回　使用する</t>
  </si>
  <si>
    <t>身延山学園の展開</t>
  </si>
  <si>
    <t>七面山(しちめんさん)火災と復興</t>
  </si>
  <si>
    <t>文政(ぶんせい)の火災</t>
  </si>
  <si>
    <t>大本堂　再建立</t>
  </si>
  <si>
    <t>身延山病院　設立</t>
  </si>
  <si>
    <t>明治初期の混乱</t>
  </si>
  <si>
    <t>明治の大火</t>
  </si>
  <si>
    <t>身延山ロープウェイ　開通</t>
  </si>
  <si>
    <t>養珠院(ようじゅいん)による保護</t>
  </si>
  <si>
    <t>明治時代　中興の三師</t>
  </si>
  <si>
    <t>国登録有形文化財　登録</t>
  </si>
  <si>
    <t>身延山官有林(かんゆうりん)払い下げ</t>
  </si>
  <si>
    <t>五重塔　再建立</t>
  </si>
  <si>
    <t>身延山　開創750年</t>
  </si>
  <si>
    <t>祖廟(そびょう)整備の実施</t>
  </si>
  <si>
    <t>西谷善学院　創設</t>
    <phoneticPr fontId="18"/>
  </si>
  <si>
    <t>日蓮聖人　納骨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</si>
</sst>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2"/>
  <sheetViews>
    <sheetView tabSelected="1" topLeftCell="A10" workbookViewId="0">
      <selection activeCell="G27" sqref="G27"/>
    </sheetView>
  </sheetViews>
  <sheetFormatPr defaultRowHeight="18.75" x14ac:dyDescent="0.4"/>
  <cols>
    <col min="2" max="2" width="30.625" customWidth="1"/>
    <col min="6" max="6" width="38.25" customWidth="1"/>
  </cols>
  <sheetData>
    <row r="1" spans="1:18" s="1" customFormat="1" x14ac:dyDescent="0.4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</row>
    <row r="2" spans="1:18" x14ac:dyDescent="0.4">
      <c r="A2">
        <v>1</v>
      </c>
      <c r="B2" t="s">
        <v>1</v>
      </c>
      <c r="C2" t="s">
        <v>2</v>
      </c>
      <c r="G2" t="s">
        <v>3</v>
      </c>
      <c r="H2" t="s">
        <v>4</v>
      </c>
      <c r="K2" t="s">
        <v>5</v>
      </c>
      <c r="N2" t="s">
        <v>6</v>
      </c>
      <c r="Q2" t="s">
        <v>7</v>
      </c>
    </row>
    <row r="3" spans="1:18" x14ac:dyDescent="0.4">
      <c r="A3">
        <v>2</v>
      </c>
      <c r="B3" t="s">
        <v>8</v>
      </c>
      <c r="C3" t="str">
        <f>"合計奉納ポイントが＜ "&amp;TEXT(G3,0)&amp;" ＞を達成"</f>
        <v>合計奉納ポイントが＜ 100 ＞を達成</v>
      </c>
      <c r="G3">
        <v>100</v>
      </c>
      <c r="H3">
        <v>0</v>
      </c>
      <c r="K3">
        <v>10</v>
      </c>
      <c r="L3">
        <v>8</v>
      </c>
      <c r="N3">
        <v>5</v>
      </c>
      <c r="O3">
        <v>14</v>
      </c>
      <c r="Q3">
        <v>5</v>
      </c>
      <c r="R3">
        <v>20</v>
      </c>
    </row>
    <row r="4" spans="1:18" x14ac:dyDescent="0.4">
      <c r="A4">
        <v>3</v>
      </c>
      <c r="B4" t="s">
        <v>9</v>
      </c>
      <c r="C4" t="str">
        <f t="shared" ref="C4:C10" si="0">"合計奉納ポイントが＜ "&amp;TEXT(G4,0)&amp;" ＞を達成"</f>
        <v>合計奉納ポイントが＜ 500 ＞を達成</v>
      </c>
      <c r="G4">
        <v>500</v>
      </c>
      <c r="H4">
        <v>1</v>
      </c>
      <c r="K4">
        <v>50</v>
      </c>
      <c r="L4">
        <v>9</v>
      </c>
      <c r="N4">
        <v>15</v>
      </c>
      <c r="O4">
        <v>15</v>
      </c>
      <c r="Q4">
        <v>15</v>
      </c>
      <c r="R4">
        <v>21</v>
      </c>
    </row>
    <row r="5" spans="1:18" x14ac:dyDescent="0.4">
      <c r="A5">
        <v>4</v>
      </c>
      <c r="B5" t="s">
        <v>10</v>
      </c>
      <c r="C5" t="str">
        <f t="shared" si="0"/>
        <v>合計奉納ポイントが＜ 2000 ＞を達成</v>
      </c>
      <c r="G5">
        <v>2000</v>
      </c>
      <c r="H5">
        <v>2</v>
      </c>
      <c r="K5">
        <v>100</v>
      </c>
      <c r="L5">
        <v>10</v>
      </c>
      <c r="N5">
        <v>30</v>
      </c>
      <c r="O5">
        <v>16</v>
      </c>
      <c r="Q5">
        <v>30</v>
      </c>
      <c r="R5">
        <v>22</v>
      </c>
    </row>
    <row r="6" spans="1:18" x14ac:dyDescent="0.4">
      <c r="A6">
        <v>5</v>
      </c>
      <c r="B6" t="s">
        <v>11</v>
      </c>
      <c r="C6" t="str">
        <f t="shared" si="0"/>
        <v>合計奉納ポイントが＜ 6000 ＞を達成</v>
      </c>
      <c r="G6">
        <v>6000</v>
      </c>
      <c r="H6">
        <v>3</v>
      </c>
      <c r="K6">
        <v>200</v>
      </c>
      <c r="L6">
        <v>11</v>
      </c>
      <c r="N6">
        <v>50</v>
      </c>
      <c r="O6">
        <v>17</v>
      </c>
      <c r="Q6">
        <v>50</v>
      </c>
      <c r="R6">
        <v>23</v>
      </c>
    </row>
    <row r="7" spans="1:18" x14ac:dyDescent="0.4">
      <c r="A7">
        <v>6</v>
      </c>
      <c r="B7" t="s">
        <v>12</v>
      </c>
      <c r="C7" t="str">
        <f t="shared" si="0"/>
        <v>合計奉納ポイントが＜ 10000 ＞を達成</v>
      </c>
      <c r="G7">
        <v>10000</v>
      </c>
      <c r="H7">
        <v>4</v>
      </c>
      <c r="K7">
        <v>300</v>
      </c>
      <c r="L7">
        <v>12</v>
      </c>
      <c r="N7">
        <v>70</v>
      </c>
      <c r="O7">
        <v>18</v>
      </c>
      <c r="Q7">
        <v>90</v>
      </c>
      <c r="R7">
        <v>24</v>
      </c>
    </row>
    <row r="8" spans="1:18" x14ac:dyDescent="0.4">
      <c r="A8">
        <v>7</v>
      </c>
      <c r="B8" t="s">
        <v>13</v>
      </c>
      <c r="C8" t="str">
        <f t="shared" si="0"/>
        <v>合計奉納ポイントが＜ 15000 ＞を達成</v>
      </c>
      <c r="G8">
        <v>15000</v>
      </c>
      <c r="H8">
        <v>5</v>
      </c>
      <c r="K8">
        <v>500</v>
      </c>
      <c r="L8">
        <v>13</v>
      </c>
      <c r="N8">
        <v>100</v>
      </c>
      <c r="O8">
        <v>19</v>
      </c>
      <c r="Q8">
        <v>150</v>
      </c>
      <c r="R8">
        <v>25</v>
      </c>
    </row>
    <row r="9" spans="1:18" x14ac:dyDescent="0.4">
      <c r="A9">
        <v>8</v>
      </c>
      <c r="B9" t="s">
        <v>14</v>
      </c>
      <c r="C9" t="str">
        <f t="shared" si="0"/>
        <v>合計奉納ポイントが＜ 25000 ＞を達成</v>
      </c>
      <c r="G9">
        <v>25000</v>
      </c>
      <c r="H9">
        <v>6</v>
      </c>
    </row>
    <row r="10" spans="1:18" x14ac:dyDescent="0.4">
      <c r="A10">
        <v>9</v>
      </c>
      <c r="B10" t="s">
        <v>15</v>
      </c>
      <c r="C10" t="str">
        <f t="shared" si="0"/>
        <v>合計奉納ポイントが＜ 50000 ＞を達成</v>
      </c>
      <c r="G10">
        <v>50000</v>
      </c>
      <c r="H10">
        <v>7</v>
      </c>
    </row>
    <row r="11" spans="1:18" x14ac:dyDescent="0.4">
      <c r="A11">
        <v>10</v>
      </c>
      <c r="B11" t="s">
        <v>16</v>
      </c>
      <c r="C11" t="str">
        <f>"おはらいモードで憑りつかれた信者を＜ "&amp;TEXT(K3,0)&amp;" ＞人　おはらいする"</f>
        <v>おはらいモードで憑りつかれた信者を＜ 10 ＞人　おはらいする</v>
      </c>
    </row>
    <row r="12" spans="1:18" x14ac:dyDescent="0.4">
      <c r="A12">
        <v>11</v>
      </c>
      <c r="B12" t="s">
        <v>17</v>
      </c>
      <c r="C12" t="str">
        <f t="shared" ref="C12:C16" si="1">"おはらいモードで憑りつかれた信者を＜ "&amp;TEXT(K4,0)&amp;" ＞人　おはらいする"</f>
        <v>おはらいモードで憑りつかれた信者を＜ 50 ＞人　おはらいする</v>
      </c>
      <c r="G12" t="s">
        <v>18</v>
      </c>
      <c r="K12" t="s">
        <v>19</v>
      </c>
      <c r="N12" t="s">
        <v>20</v>
      </c>
    </row>
    <row r="13" spans="1:18" x14ac:dyDescent="0.4">
      <c r="A13">
        <v>12</v>
      </c>
      <c r="B13" t="s">
        <v>77</v>
      </c>
      <c r="C13" t="str">
        <f t="shared" si="1"/>
        <v>おはらいモードで憑りつかれた信者を＜ 100 ＞人　おはらいする</v>
      </c>
      <c r="G13">
        <v>10</v>
      </c>
      <c r="H13">
        <v>26</v>
      </c>
      <c r="K13">
        <v>10</v>
      </c>
      <c r="L13">
        <v>29</v>
      </c>
      <c r="N13">
        <v>10</v>
      </c>
      <c r="O13">
        <v>32</v>
      </c>
    </row>
    <row r="14" spans="1:18" x14ac:dyDescent="0.4">
      <c r="A14">
        <v>13</v>
      </c>
      <c r="B14" t="s">
        <v>21</v>
      </c>
      <c r="C14" t="str">
        <f t="shared" si="1"/>
        <v>おはらいモードで憑りつかれた信者を＜ 200 ＞人　おはらいする</v>
      </c>
      <c r="G14">
        <v>50</v>
      </c>
      <c r="H14">
        <v>27</v>
      </c>
      <c r="K14">
        <v>50</v>
      </c>
      <c r="L14">
        <v>30</v>
      </c>
      <c r="N14">
        <v>50</v>
      </c>
      <c r="O14">
        <v>33</v>
      </c>
    </row>
    <row r="15" spans="1:18" x14ac:dyDescent="0.4">
      <c r="A15">
        <v>14</v>
      </c>
      <c r="B15" t="s">
        <v>22</v>
      </c>
      <c r="C15" t="str">
        <f t="shared" si="1"/>
        <v>おはらいモードで憑りつかれた信者を＜ 300 ＞人　おはらいする</v>
      </c>
      <c r="G15">
        <v>100</v>
      </c>
      <c r="H15">
        <v>28</v>
      </c>
      <c r="K15">
        <v>100</v>
      </c>
      <c r="L15">
        <v>31</v>
      </c>
      <c r="N15">
        <v>100</v>
      </c>
      <c r="O15">
        <v>34</v>
      </c>
    </row>
    <row r="16" spans="1:18" x14ac:dyDescent="0.4">
      <c r="A16">
        <v>15</v>
      </c>
      <c r="B16" t="s">
        <v>23</v>
      </c>
      <c r="C16" t="str">
        <f t="shared" si="1"/>
        <v>おはらいモードで憑りつかれた信者を＜ 500 ＞人　おはらいする</v>
      </c>
    </row>
    <row r="17" spans="1:20" x14ac:dyDescent="0.4">
      <c r="A17">
        <v>16</v>
      </c>
      <c r="B17" t="s">
        <v>24</v>
      </c>
      <c r="C17" t="str">
        <f>"解放モードで捕らわれた信者を＜ "&amp; TEXT(N3,0) &amp;" ＞人　解放する"</f>
        <v>解放モードで捕らわれた信者を＜ 5 ＞人　解放する</v>
      </c>
      <c r="G17" t="s">
        <v>25</v>
      </c>
      <c r="K17" t="s">
        <v>26</v>
      </c>
    </row>
    <row r="18" spans="1:20" x14ac:dyDescent="0.4">
      <c r="A18">
        <v>17</v>
      </c>
      <c r="B18" t="s">
        <v>27</v>
      </c>
      <c r="C18" t="str">
        <f t="shared" ref="C18:C22" si="2">"解放モードで捕らわれた信者を＜ "&amp; TEXT(N4,0) &amp;" ＞人　解放する"</f>
        <v>解放モードで捕らわれた信者を＜ 15 ＞人　解放する</v>
      </c>
      <c r="G18" t="s">
        <v>28</v>
      </c>
      <c r="I18" t="s">
        <v>29</v>
      </c>
      <c r="J18">
        <v>35</v>
      </c>
      <c r="K18" t="s">
        <v>28</v>
      </c>
      <c r="M18" t="s">
        <v>29</v>
      </c>
      <c r="N18">
        <v>40</v>
      </c>
      <c r="P18" t="s">
        <v>30</v>
      </c>
      <c r="Q18">
        <v>120</v>
      </c>
      <c r="R18" t="s">
        <v>31</v>
      </c>
      <c r="S18">
        <v>5</v>
      </c>
      <c r="T18">
        <v>0</v>
      </c>
    </row>
    <row r="19" spans="1:20" x14ac:dyDescent="0.4">
      <c r="A19">
        <v>18</v>
      </c>
      <c r="B19" t="s">
        <v>32</v>
      </c>
      <c r="C19" t="str">
        <f t="shared" si="2"/>
        <v>解放モードで捕らわれた信者を＜ 30 ＞人　解放する</v>
      </c>
      <c r="G19" t="str">
        <f>(Q18/60)&amp;"分"</f>
        <v>2分</v>
      </c>
      <c r="I19" t="s">
        <v>33</v>
      </c>
      <c r="J19">
        <v>36</v>
      </c>
      <c r="K19" t="str">
        <f>(Q19/60)&amp;"分"</f>
        <v>3分</v>
      </c>
      <c r="M19" t="s">
        <v>33</v>
      </c>
      <c r="N19">
        <v>41</v>
      </c>
      <c r="P19" t="s">
        <v>34</v>
      </c>
      <c r="Q19">
        <v>180</v>
      </c>
      <c r="R19" t="s">
        <v>31</v>
      </c>
      <c r="S19">
        <v>8</v>
      </c>
      <c r="T19">
        <v>20</v>
      </c>
    </row>
    <row r="20" spans="1:20" x14ac:dyDescent="0.4">
      <c r="A20">
        <v>19</v>
      </c>
      <c r="B20" t="s">
        <v>35</v>
      </c>
      <c r="C20" t="str">
        <f t="shared" si="2"/>
        <v>解放モードで捕らわれた信者を＜ 50 ＞人　解放する</v>
      </c>
      <c r="G20" t="s">
        <v>36</v>
      </c>
      <c r="I20" t="s">
        <v>37</v>
      </c>
      <c r="J20">
        <v>37</v>
      </c>
      <c r="K20" t="s">
        <v>36</v>
      </c>
      <c r="M20" t="s">
        <v>37</v>
      </c>
      <c r="N20">
        <v>42</v>
      </c>
      <c r="P20" t="s">
        <v>38</v>
      </c>
      <c r="Q20">
        <v>120</v>
      </c>
      <c r="R20" t="s">
        <v>31</v>
      </c>
      <c r="S20">
        <v>8</v>
      </c>
      <c r="T20">
        <v>20</v>
      </c>
    </row>
    <row r="21" spans="1:20" x14ac:dyDescent="0.4">
      <c r="A21">
        <v>20</v>
      </c>
      <c r="B21" t="s">
        <v>39</v>
      </c>
      <c r="C21" t="str">
        <f t="shared" si="2"/>
        <v>解放モードで捕らわれた信者を＜ 70 ＞人　解放する</v>
      </c>
      <c r="G21" t="s">
        <v>40</v>
      </c>
      <c r="I21" t="s">
        <v>41</v>
      </c>
      <c r="J21">
        <v>38</v>
      </c>
      <c r="K21" t="s">
        <v>40</v>
      </c>
      <c r="M21" t="s">
        <v>41</v>
      </c>
      <c r="N21">
        <v>43</v>
      </c>
    </row>
    <row r="22" spans="1:20" x14ac:dyDescent="0.4">
      <c r="A22">
        <v>21</v>
      </c>
      <c r="B22" t="s">
        <v>42</v>
      </c>
      <c r="C22" t="str">
        <f t="shared" si="2"/>
        <v>解放モードで捕らわれた信者を＜ 100 ＞人　解放する</v>
      </c>
      <c r="G22" t="s">
        <v>43</v>
      </c>
      <c r="I22" t="s">
        <v>44</v>
      </c>
      <c r="J22">
        <v>39</v>
      </c>
      <c r="K22" t="s">
        <v>43</v>
      </c>
      <c r="M22" t="s">
        <v>44</v>
      </c>
      <c r="N22">
        <v>44</v>
      </c>
    </row>
    <row r="23" spans="1:20" x14ac:dyDescent="0.4">
      <c r="A23">
        <v>22</v>
      </c>
      <c r="B23" t="s">
        <v>78</v>
      </c>
      <c r="C23" t="str">
        <f>"護衛モードで信者を＜ "&amp; TEXT(Q3,0) &amp;" ＞人　護衛する"</f>
        <v>護衛モードで信者を＜ 5 ＞人　護衛する</v>
      </c>
    </row>
    <row r="24" spans="1:20" x14ac:dyDescent="0.4">
      <c r="A24">
        <v>23</v>
      </c>
      <c r="B24" t="s">
        <v>45</v>
      </c>
      <c r="C24" t="str">
        <f t="shared" ref="C24:C28" si="3">"護衛モードで信者を＜ "&amp; TEXT(Q4,0) &amp;" ＞人　護衛する"</f>
        <v>護衛モードで信者を＜ 15 ＞人　護衛する</v>
      </c>
      <c r="G24" t="s">
        <v>46</v>
      </c>
    </row>
    <row r="25" spans="1:20" x14ac:dyDescent="0.4">
      <c r="A25">
        <v>24</v>
      </c>
      <c r="B25" t="s">
        <v>47</v>
      </c>
      <c r="C25" t="str">
        <f t="shared" si="3"/>
        <v>護衛モードで信者を＜ 30 ＞人　護衛する</v>
      </c>
      <c r="G25" t="s">
        <v>28</v>
      </c>
      <c r="I25" t="s">
        <v>29</v>
      </c>
      <c r="J25">
        <v>45</v>
      </c>
    </row>
    <row r="26" spans="1:20" x14ac:dyDescent="0.4">
      <c r="A26">
        <v>25</v>
      </c>
      <c r="B26" t="s">
        <v>48</v>
      </c>
      <c r="C26" t="str">
        <f t="shared" si="3"/>
        <v>護衛モードで信者を＜ 50 ＞人　護衛する</v>
      </c>
      <c r="G26" t="str">
        <f>(Q20/60)&amp;"分"</f>
        <v>2分</v>
      </c>
      <c r="I26" t="s">
        <v>33</v>
      </c>
      <c r="J26">
        <v>46</v>
      </c>
    </row>
    <row r="27" spans="1:20" x14ac:dyDescent="0.4">
      <c r="A27">
        <v>26</v>
      </c>
      <c r="B27" t="s">
        <v>49</v>
      </c>
      <c r="C27" t="str">
        <f t="shared" si="3"/>
        <v>護衛モードで信者を＜ 90 ＞人　護衛する</v>
      </c>
      <c r="G27" t="s">
        <v>36</v>
      </c>
      <c r="I27" t="s">
        <v>37</v>
      </c>
      <c r="J27">
        <v>47</v>
      </c>
    </row>
    <row r="28" spans="1:20" x14ac:dyDescent="0.4">
      <c r="A28">
        <v>27</v>
      </c>
      <c r="B28" t="s">
        <v>50</v>
      </c>
      <c r="C28" t="str">
        <f t="shared" si="3"/>
        <v>護衛モードで信者を＜ 150 ＞人　護衛する</v>
      </c>
      <c r="G28" t="s">
        <v>40</v>
      </c>
      <c r="I28" t="s">
        <v>41</v>
      </c>
      <c r="J28">
        <v>48</v>
      </c>
    </row>
    <row r="29" spans="1:20" x14ac:dyDescent="0.4">
      <c r="A29">
        <v>28</v>
      </c>
      <c r="B29" t="s">
        <v>51</v>
      </c>
      <c r="C29" t="str">
        <f>"カウンターを＜ "&amp;  G13&amp;" ＞回　成功させる"</f>
        <v>カウンターを＜ 10 ＞回　成功させる</v>
      </c>
      <c r="G29" t="s">
        <v>43</v>
      </c>
      <c r="I29" t="s">
        <v>44</v>
      </c>
      <c r="J29">
        <v>49</v>
      </c>
    </row>
    <row r="30" spans="1:20" x14ac:dyDescent="0.4">
      <c r="A30">
        <v>29</v>
      </c>
      <c r="B30" t="s">
        <v>52</v>
      </c>
      <c r="C30" t="str">
        <f t="shared" ref="C30:C31" si="4">"カウンターを＜ "&amp;  G14&amp;" ＞回　成功させる"</f>
        <v>カウンターを＜ 50 ＞回　成功させる</v>
      </c>
    </row>
    <row r="31" spans="1:20" x14ac:dyDescent="0.4">
      <c r="A31">
        <v>30</v>
      </c>
      <c r="B31" t="s">
        <v>53</v>
      </c>
      <c r="C31" t="str">
        <f t="shared" si="4"/>
        <v>カウンターを＜ 100 ＞回　成功させる</v>
      </c>
    </row>
    <row r="32" spans="1:20" x14ac:dyDescent="0.4">
      <c r="A32">
        <v>31</v>
      </c>
      <c r="B32" t="s">
        <v>54</v>
      </c>
      <c r="C32" t="str">
        <f>"スペシャル技を＜ "&amp;TEXT(K13,0)&amp;" ＞回　発動する"</f>
        <v>スペシャル技を＜ 10 ＞回　発動する</v>
      </c>
    </row>
    <row r="33" spans="1:3" x14ac:dyDescent="0.4">
      <c r="A33">
        <v>32</v>
      </c>
      <c r="B33" t="s">
        <v>55</v>
      </c>
      <c r="C33" t="str">
        <f t="shared" ref="C33:C34" si="5">"スペシャル技を＜ "&amp;TEXT(K14,0)&amp;" ＞回　発動する"</f>
        <v>スペシャル技を＜ 50 ＞回　発動する</v>
      </c>
    </row>
    <row r="34" spans="1:3" x14ac:dyDescent="0.4">
      <c r="A34">
        <v>33</v>
      </c>
      <c r="B34" t="s">
        <v>56</v>
      </c>
      <c r="C34" t="str">
        <f t="shared" si="5"/>
        <v>スペシャル技を＜ 100 ＞回　発動する</v>
      </c>
    </row>
    <row r="35" spans="1:3" x14ac:dyDescent="0.4">
      <c r="A35">
        <v>34</v>
      </c>
      <c r="B35" t="s">
        <v>57</v>
      </c>
      <c r="C35" t="str">
        <f>"方向ロックを＜ "&amp;TEXT(N13,0)&amp;" ＞回　使用する"</f>
        <v>方向ロックを＜ 10 ＞回　使用する</v>
      </c>
    </row>
    <row r="36" spans="1:3" x14ac:dyDescent="0.4">
      <c r="A36">
        <v>35</v>
      </c>
      <c r="B36" t="s">
        <v>58</v>
      </c>
      <c r="C36" t="s">
        <v>59</v>
      </c>
    </row>
    <row r="37" spans="1:3" x14ac:dyDescent="0.4">
      <c r="A37">
        <v>36</v>
      </c>
      <c r="B37" t="s">
        <v>60</v>
      </c>
      <c r="C37" t="s">
        <v>61</v>
      </c>
    </row>
    <row r="38" spans="1:3" x14ac:dyDescent="0.4">
      <c r="A38">
        <v>37</v>
      </c>
      <c r="B38" t="s">
        <v>62</v>
      </c>
      <c r="C38" t="str">
        <f>I18&amp;"のレベル５を＜"&amp;G18&amp;"＞でクリア"</f>
        <v>本堂のレベル５を＜ノーダメージ＞でクリア</v>
      </c>
    </row>
    <row r="39" spans="1:3" x14ac:dyDescent="0.4">
      <c r="A39">
        <v>38</v>
      </c>
      <c r="B39" t="s">
        <v>63</v>
      </c>
      <c r="C39" t="str">
        <f t="shared" ref="C39:C42" si="6">I19&amp;"のレベル５を＜"&amp;G19&amp;"＞でクリア"</f>
        <v>五重塔のレベル５を＜2分＞でクリア</v>
      </c>
    </row>
    <row r="40" spans="1:3" x14ac:dyDescent="0.4">
      <c r="A40">
        <v>39</v>
      </c>
      <c r="B40" t="s">
        <v>64</v>
      </c>
      <c r="C40" t="str">
        <f t="shared" si="6"/>
        <v>祖師堂のレベル５を＜未カウンター＞でクリア</v>
      </c>
    </row>
    <row r="41" spans="1:3" x14ac:dyDescent="0.4">
      <c r="A41">
        <v>40</v>
      </c>
      <c r="B41" t="s">
        <v>65</v>
      </c>
      <c r="C41" t="str">
        <f t="shared" si="6"/>
        <v>開基堂のレベル５を＜カウンターのみ＞でクリア</v>
      </c>
    </row>
    <row r="42" spans="1:3" x14ac:dyDescent="0.4">
      <c r="A42">
        <v>41</v>
      </c>
      <c r="B42" t="s">
        <v>66</v>
      </c>
      <c r="C42" t="str">
        <f t="shared" si="6"/>
        <v>法喜堂のレベル５を＜未方向ロック＞でクリア</v>
      </c>
    </row>
    <row r="43" spans="1:3" x14ac:dyDescent="0.4">
      <c r="A43">
        <v>42</v>
      </c>
      <c r="B43" t="s">
        <v>67</v>
      </c>
      <c r="C43" t="str">
        <f>M18&amp;"のレベル１０を＜"&amp;K18&amp;"＞でクリア"</f>
        <v>本堂のレベル１０を＜ノーダメージ＞でクリア</v>
      </c>
    </row>
    <row r="44" spans="1:3" x14ac:dyDescent="0.4">
      <c r="A44">
        <v>43</v>
      </c>
      <c r="B44" t="s">
        <v>68</v>
      </c>
      <c r="C44" t="str">
        <f t="shared" ref="C44:C47" si="7">M19&amp;"のレベル１０を＜"&amp;K19&amp;"＞でクリア"</f>
        <v>五重塔のレベル１０を＜3分＞でクリア</v>
      </c>
    </row>
    <row r="45" spans="1:3" x14ac:dyDescent="0.4">
      <c r="A45">
        <v>44</v>
      </c>
      <c r="B45" t="s">
        <v>69</v>
      </c>
      <c r="C45" t="str">
        <f t="shared" si="7"/>
        <v>祖師堂のレベル１０を＜未カウンター＞でクリア</v>
      </c>
    </row>
    <row r="46" spans="1:3" x14ac:dyDescent="0.4">
      <c r="A46">
        <v>45</v>
      </c>
      <c r="B46" t="s">
        <v>70</v>
      </c>
      <c r="C46" t="str">
        <f t="shared" si="7"/>
        <v>開基堂のレベル１０を＜カウンターのみ＞でクリア</v>
      </c>
    </row>
    <row r="47" spans="1:3" x14ac:dyDescent="0.4">
      <c r="A47">
        <v>46</v>
      </c>
      <c r="B47" t="s">
        <v>71</v>
      </c>
      <c r="C47" t="str">
        <f t="shared" si="7"/>
        <v>法喜堂のレベル１０を＜未方向ロック＞でクリア</v>
      </c>
    </row>
    <row r="48" spans="1:3" x14ac:dyDescent="0.4">
      <c r="A48">
        <v>47</v>
      </c>
      <c r="B48" t="s">
        <v>72</v>
      </c>
      <c r="C48" t="str">
        <f>I25&amp;"のボスを＜"&amp;G25&amp;"＞でクリア"</f>
        <v>本堂のボスを＜ノーダメージ＞でクリア</v>
      </c>
    </row>
    <row r="49" spans="1:3" x14ac:dyDescent="0.4">
      <c r="A49">
        <v>48</v>
      </c>
      <c r="B49" t="s">
        <v>73</v>
      </c>
      <c r="C49" t="str">
        <f t="shared" ref="C49:C52" si="8">I26&amp;"のボスを＜"&amp;G26&amp;"＞でクリア"</f>
        <v>五重塔のボスを＜2分＞でクリア</v>
      </c>
    </row>
    <row r="50" spans="1:3" x14ac:dyDescent="0.4">
      <c r="A50">
        <v>49</v>
      </c>
      <c r="B50" t="s">
        <v>74</v>
      </c>
      <c r="C50" t="str">
        <f t="shared" si="8"/>
        <v>祖師堂のボスを＜未カウンター＞でクリア</v>
      </c>
    </row>
    <row r="51" spans="1:3" x14ac:dyDescent="0.4">
      <c r="A51">
        <v>50</v>
      </c>
      <c r="B51" t="s">
        <v>75</v>
      </c>
      <c r="C51" t="str">
        <f t="shared" si="8"/>
        <v>開基堂のボスを＜カウンターのみ＞でクリア</v>
      </c>
    </row>
    <row r="52" spans="1:3" x14ac:dyDescent="0.4">
      <c r="B52" t="s">
        <v>76</v>
      </c>
      <c r="C52" t="str">
        <f t="shared" si="8"/>
        <v>法喜堂のボスを＜未方向ロック＞でクリア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SnapData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tarou yamada</dc:creator>
  <cp:lastModifiedBy>tarou yamada</cp:lastModifiedBy>
  <dcterms:created xsi:type="dcterms:W3CDTF">2023-12-10T23:54:24Z</dcterms:created>
  <dcterms:modified xsi:type="dcterms:W3CDTF">2024-01-05T04:59:51Z</dcterms:modified>
</cp:coreProperties>
</file>